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lori\Dropbox\Prive\Blog\VVE actief maken\"/>
    </mc:Choice>
  </mc:AlternateContent>
  <xr:revisionPtr revIDLastSave="0" documentId="13_ncr:1_{8C9F0A1C-8E25-496E-8138-1C1D0E09B39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Jaarrekening 2018" sheetId="9" r:id="rId1"/>
    <sheet name="Meerjarenbegroting 2018-2027" sheetId="5" r:id="rId2"/>
  </sheet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9" l="1"/>
  <c r="C6" i="9"/>
  <c r="C12" i="5"/>
  <c r="D8" i="5"/>
  <c r="E8" i="5" s="1"/>
  <c r="F8" i="5" s="1"/>
  <c r="G8" i="5" s="1"/>
  <c r="I8" i="5" s="1"/>
  <c r="J8" i="5" s="1"/>
  <c r="K8" i="5" s="1"/>
  <c r="L8" i="5" s="1"/>
  <c r="M8" i="5" s="1"/>
  <c r="D5" i="5"/>
  <c r="E5" i="5" s="1"/>
  <c r="F5" i="5" s="1"/>
  <c r="G5" i="5" s="1"/>
  <c r="I5" i="5" s="1"/>
  <c r="J5" i="5" s="1"/>
  <c r="K5" i="5" s="1"/>
  <c r="L5" i="5" s="1"/>
  <c r="M5" i="5" s="1"/>
  <c r="M12" i="5" s="1"/>
  <c r="G12" i="5" l="1"/>
  <c r="J12" i="5"/>
  <c r="K12" i="5"/>
  <c r="I12" i="5"/>
  <c r="I14" i="5" s="1"/>
  <c r="L12" i="5"/>
  <c r="D12" i="5"/>
  <c r="F12" i="5"/>
  <c r="E12" i="5"/>
  <c r="C19" i="9"/>
  <c r="G19" i="9" l="1"/>
  <c r="C14" i="5"/>
  <c r="D14" i="5" s="1"/>
  <c r="E14" i="5" l="1"/>
  <c r="F14" i="5" l="1"/>
  <c r="G14" i="5" s="1"/>
  <c r="C17" i="5" s="1"/>
  <c r="C18" i="5" l="1"/>
  <c r="G18" i="5"/>
  <c r="D18" i="5"/>
  <c r="F18" i="5"/>
  <c r="E18" i="5"/>
  <c r="J14" i="5"/>
  <c r="K14" i="5" s="1"/>
  <c r="L14" i="5" s="1"/>
  <c r="M14" i="5" s="1"/>
  <c r="I17" i="5" s="1"/>
  <c r="F22" i="5" l="1"/>
  <c r="F27" i="5" s="1"/>
  <c r="F23" i="5"/>
  <c r="F28" i="5" s="1"/>
  <c r="E22" i="5"/>
  <c r="E27" i="5" s="1"/>
  <c r="E23" i="5"/>
  <c r="E28" i="5" s="1"/>
  <c r="G22" i="5"/>
  <c r="G23" i="5"/>
  <c r="G28" i="5" s="1"/>
  <c r="D23" i="5"/>
  <c r="D28" i="5" s="1"/>
  <c r="D22" i="5"/>
  <c r="C22" i="5"/>
  <c r="C23" i="5"/>
  <c r="C28" i="5" s="1"/>
  <c r="L18" i="5"/>
  <c r="I18" i="5"/>
  <c r="M18" i="5"/>
  <c r="J18" i="5"/>
  <c r="K18" i="5"/>
  <c r="M23" i="5" l="1"/>
  <c r="M28" i="5" s="1"/>
  <c r="M22" i="5"/>
  <c r="J22" i="5"/>
  <c r="J23" i="5"/>
  <c r="J28" i="5" s="1"/>
  <c r="I22" i="5"/>
  <c r="I23" i="5"/>
  <c r="I28" i="5" s="1"/>
  <c r="L23" i="5"/>
  <c r="L28" i="5" s="1"/>
  <c r="L22" i="5"/>
  <c r="K23" i="5"/>
  <c r="K28" i="5" s="1"/>
  <c r="K22" i="5"/>
  <c r="C24" i="5"/>
  <c r="C27" i="5"/>
  <c r="C29" i="5" s="1"/>
  <c r="D24" i="5"/>
  <c r="D27" i="5"/>
  <c r="D29" i="5" s="1"/>
  <c r="F29" i="5"/>
  <c r="G24" i="5"/>
  <c r="G27" i="5"/>
  <c r="G29" i="5" s="1"/>
  <c r="E29" i="5"/>
  <c r="F24" i="5"/>
  <c r="E24" i="5"/>
  <c r="I27" i="5" l="1"/>
  <c r="I29" i="5" s="1"/>
  <c r="I24" i="5"/>
  <c r="K24" i="5"/>
  <c r="K27" i="5"/>
  <c r="K29" i="5" s="1"/>
  <c r="M27" i="5"/>
  <c r="M29" i="5" s="1"/>
  <c r="M24" i="5"/>
  <c r="L24" i="5"/>
  <c r="L27" i="5"/>
  <c r="L29" i="5" s="1"/>
  <c r="J24" i="5"/>
  <c r="J27" i="5"/>
  <c r="J29" i="5" s="1"/>
</calcChain>
</file>

<file path=xl/sharedStrings.xml><?xml version="1.0" encoding="utf-8"?>
<sst xmlns="http://schemas.openxmlformats.org/spreadsheetml/2006/main" count="100" uniqueCount="93">
  <si>
    <t>Item</t>
  </si>
  <si>
    <t>Onderhoud schilderwerk</t>
  </si>
  <si>
    <t>Cumulatief</t>
  </si>
  <si>
    <t>Totaal</t>
  </si>
  <si>
    <t>KOSTENBEGROTING</t>
  </si>
  <si>
    <t>Opstalverzekering (indexering 4%/jaar)</t>
  </si>
  <si>
    <t>Bankkosten (indexering 4%/jaar)</t>
  </si>
  <si>
    <t>Onderhoud kozijnen</t>
  </si>
  <si>
    <t xml:space="preserve">Reservering per jaar </t>
  </si>
  <si>
    <t>Totalen per jaar</t>
  </si>
  <si>
    <t>Inkomsten</t>
  </si>
  <si>
    <t>Uitgaven</t>
  </si>
  <si>
    <t>Vaste inkomsten</t>
  </si>
  <si>
    <t>inleg rood</t>
  </si>
  <si>
    <t>Kosten rekening</t>
  </si>
  <si>
    <t>inleg zwart</t>
  </si>
  <si>
    <t>Verzekering Unive</t>
  </si>
  <si>
    <t>Variabele inkomsten</t>
  </si>
  <si>
    <t>Vaste uitgaven</t>
  </si>
  <si>
    <t>Variabele uitgaven</t>
  </si>
  <si>
    <t>RESERVERINGEN EN BIJDRAGEN</t>
  </si>
  <si>
    <t>Namens Rood</t>
  </si>
  <si>
    <t>Namens zwart</t>
  </si>
  <si>
    <t xml:space="preserve">Onderhoud dakgoten  </t>
  </si>
  <si>
    <t>Rente op spaarrekening</t>
  </si>
  <si>
    <t>Saldo betaalrek per 01-01-18</t>
  </si>
  <si>
    <t>Saldo spaarrek per 01-01-18</t>
  </si>
  <si>
    <t>Saldo betaalrek per 31-12-18</t>
  </si>
  <si>
    <t>Saldo spaarrek per 31-12-18</t>
  </si>
  <si>
    <t>Datum, 1 maart 2019</t>
  </si>
  <si>
    <t>Eigenaar woning 1 zwart</t>
  </si>
  <si>
    <t>Eigenaar woning 1 rood</t>
  </si>
  <si>
    <t>Eigenaar 1 zwart</t>
  </si>
  <si>
    <t>Eigenaar 1 rood</t>
  </si>
  <si>
    <t>Meerjarenbegroting, reserveringen, MJOP t.b.v. VVE Voorbeeldstraat 1rood+ 1 zwart</t>
  </si>
  <si>
    <t>Dak en goten nalopen</t>
  </si>
  <si>
    <t xml:space="preserve">Reservering voor 5 jaren </t>
  </si>
  <si>
    <t>5 jaarsperiode 2018 t/m 2022</t>
  </si>
  <si>
    <t>5 jaarsperiode 2023 t/m 2027</t>
  </si>
  <si>
    <t>Reservering renovatie pannendak 2027</t>
  </si>
  <si>
    <t>Bijdrage per maand 1 rood = 60%</t>
  </si>
  <si>
    <t>Bijdrage per maand 1 zwart = 40%</t>
  </si>
  <si>
    <t>Bijdrage per jaar 1 rood = 60%</t>
  </si>
  <si>
    <t>Bijdrage per jaar 1 zwart = 40%</t>
  </si>
  <si>
    <t>€123 x 12</t>
  </si>
  <si>
    <t>€82 x 12</t>
  </si>
  <si>
    <t>Uitleg:</t>
  </si>
  <si>
    <t xml:space="preserve">De VVE is in dit voorbeeld gestart op 1 januari 2018. </t>
  </si>
  <si>
    <t>Deze jaarrekening wordt opgemaakt begin 2019 voor de jaarvergadering.</t>
  </si>
  <si>
    <t>Dit is de financiële verslaglegging naar de VVE wat er met het geld is gebeurd</t>
  </si>
  <si>
    <t>en waar het staat.</t>
  </si>
  <si>
    <t>Een de inkomstenkant zien we een beginsaldo van 0.</t>
  </si>
  <si>
    <t>Daarna volgen de maandelijkse bijdragen van de 2 VVE-eigenaren.</t>
  </si>
  <si>
    <t>Hiernaast worden overige inkomsten zoals rente genoteerd.</t>
  </si>
  <si>
    <t xml:space="preserve">Aan de rechterkant de kosten. Dit zijn altijd bankkosten en afhankelijk van </t>
  </si>
  <si>
    <t>wat er volgens het onderhoudsplan (MJOP) en de vergadering in een jaar</t>
  </si>
  <si>
    <t>wordt uitgevoerd, kunnen dit kosten zijn voor de dakdekker, schilder, noodreparatie, etc.</t>
  </si>
  <si>
    <t xml:space="preserve">Het saldo van de bankrekening en de spaarrekening moet worden overgenomen </t>
  </si>
  <si>
    <t>van de bankafschriften. Doe je dit goed, dan is je balans in balans.</t>
  </si>
  <si>
    <t>Deze jaarrekening wordt na 31-12-2018 bij de eerstvolgende VVE vergadering</t>
  </si>
  <si>
    <t>door alle eigenaren ter goedkeuring ondertekent, waarna iedere eigenaar een kopie</t>
  </si>
  <si>
    <t>ontvangt.</t>
  </si>
  <si>
    <t>We maken een MJOP voor 10 jaar. Die verdelen we in</t>
  </si>
  <si>
    <t>2 periodes van ieder 5 jaar. Om het overzichtelijk te maken</t>
  </si>
  <si>
    <t>heeft iedere periodeblok nu even een eigen kleur.</t>
  </si>
  <si>
    <t>Belangrijk is dat je eerst bij de kosten een inschatting gaat maken</t>
  </si>
  <si>
    <t>van al het mogelijke onderhoud voor de komende 10 jaar.</t>
  </si>
  <si>
    <t>We willen gaan sparen voor een nieuw pannendak in 2027.</t>
  </si>
  <si>
    <t xml:space="preserve">Dat kost €8000,- Daarom sparen willen we dat er in 2022 </t>
  </si>
  <si>
    <t>hier €4000,- voor gespaard is en in 2027 nog eens €4000,-.</t>
  </si>
  <si>
    <t>We houden er rekening mee dat die elk jaar 4% duurder worden.</t>
  </si>
  <si>
    <t>Verder plannen we wat klein schilderonderhoud in 2018 en in 2023</t>
  </si>
  <si>
    <t>Het bestand rekent de totalen per jaar uit en ook wat de totale kosten</t>
  </si>
  <si>
    <t>voor dat blok van 5 jaren zullen zijn. Dat bedrag (zie G14) is €12323,-</t>
  </si>
  <si>
    <t>We weten nu dat dit bedrag gedeeld door 5 per jaar moet binnenkomen</t>
  </si>
  <si>
    <t xml:space="preserve">op de rekening. Rij 18 rekent dit uit. </t>
  </si>
  <si>
    <t>Er moet dus €2465,- per jaar binnenkomen. Nu hebben de VVE-</t>
  </si>
  <si>
    <t xml:space="preserve">eigenaren afgesproken dat er een verdeelsleutel is van 60% aandeel </t>
  </si>
  <si>
    <t xml:space="preserve">van eigenaar rood en 40% aandeel van eigenaar zwart. Rij 22 en 23 </t>
  </si>
  <si>
    <t>rekenen uit wat de bijdrage per VVE eigenaar dan is.</t>
  </si>
  <si>
    <t>Rij 27 en 28 rekenen uit wat dit per maand is.</t>
  </si>
  <si>
    <t>Dit bestand kan jaarlijks tijdens elke VVE vergadering worden bijgesteld.</t>
  </si>
  <si>
    <t xml:space="preserve">Tip: laat hem in ieder geval door alle VVE eigenaren tekenen tijdens of </t>
  </si>
  <si>
    <t>na de vergadering.</t>
  </si>
  <si>
    <t>Jaarrekening 2018 VVE Voorbeeldstraat 1rood+ 1 zwart, boekjaar 01-01-18 t/m 31-12-18</t>
  </si>
  <si>
    <t xml:space="preserve">Het bedrag van €123,- voor huis Rood en €82,- voor huis Zwart komt uit het </t>
  </si>
  <si>
    <r>
      <t xml:space="preserve">MeerJarenOnderhoudsPlan in het </t>
    </r>
    <r>
      <rPr>
        <b/>
        <sz val="10"/>
        <rFont val="Arial"/>
        <family val="2"/>
      </rPr>
      <t>andere tabblad.</t>
    </r>
  </si>
  <si>
    <t>Wat altijd terugkomt is de opstalverzekering (rij 5) en de bankkosten (rij 8).</t>
  </si>
  <si>
    <t>en plannen we groot schilderonderhoud in 2021 en 2026. (zie rij 7)</t>
  </si>
  <si>
    <t>Advies: bespreek met je VVE welke kosten er bij jullie pand nog meer</t>
  </si>
  <si>
    <t xml:space="preserve">kunnen zijn en neem die mee door extra rijen toe te voegen tussen rij </t>
  </si>
  <si>
    <t>5 en rij 9 in (dan neemt Excel de nieuwe rij goed mee in de som van dat jaar)</t>
  </si>
  <si>
    <t>Opgesteld door: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</si>
</sst>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(&quot;€&quot;\ * #,##0.00_);_(&quot;€&quot;\ * \(#,##0.00\);_(&quot;€&quot;\ * &quot;-&quot;??_);_(@_)"/>
    <numFmt numFmtId="165" formatCode="_(&quot;€&quot;* #,##0.00_);_(&quot;€&quot;* \(#,##0.00\);_(&quot;€&quot;* &quot;-&quot;??_);_(@_)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4" xfId="0" applyBorder="1"/>
    <xf numFmtId="0" fontId="0" fillId="0" borderId="5" xfId="0" applyBorder="1"/>
    <xf numFmtId="0" fontId="2" fillId="2" borderId="16" xfId="0" applyFont="1" applyFill="1" applyBorder="1" applyAlignment="1">
      <alignment horizontal="center" vertical="center" textRotation="90"/>
    </xf>
    <xf numFmtId="165" fontId="0" fillId="0" borderId="7" xfId="0" applyNumberFormat="1" applyBorder="1"/>
    <xf numFmtId="165" fontId="0" fillId="0" borderId="4" xfId="0" applyNumberFormat="1" applyBorder="1"/>
    <xf numFmtId="165" fontId="0" fillId="4" borderId="20" xfId="0" applyNumberFormat="1" applyFill="1" applyBorder="1"/>
    <xf numFmtId="17" fontId="0" fillId="4" borderId="4" xfId="0" applyNumberFormat="1" applyFill="1" applyBorder="1"/>
    <xf numFmtId="14" fontId="4" fillId="4" borderId="3" xfId="0" applyNumberFormat="1" applyFont="1" applyFill="1" applyBorder="1"/>
    <xf numFmtId="14" fontId="0" fillId="0" borderId="3" xfId="0" applyNumberFormat="1" applyBorder="1"/>
    <xf numFmtId="165" fontId="0" fillId="0" borderId="17" xfId="0" applyNumberFormat="1" applyBorder="1"/>
    <xf numFmtId="165" fontId="1" fillId="0" borderId="3" xfId="0" applyNumberFormat="1" applyFont="1" applyBorder="1"/>
    <xf numFmtId="165" fontId="0" fillId="0" borderId="3" xfId="0" applyNumberFormat="1" applyBorder="1"/>
    <xf numFmtId="165" fontId="0" fillId="4" borderId="17" xfId="0" applyNumberFormat="1" applyFill="1" applyBorder="1"/>
    <xf numFmtId="14" fontId="0" fillId="0" borderId="21" xfId="0" applyNumberFormat="1" applyBorder="1"/>
    <xf numFmtId="165" fontId="0" fillId="0" borderId="5" xfId="0" applyNumberFormat="1" applyBorder="1"/>
    <xf numFmtId="165" fontId="0" fillId="0" borderId="18" xfId="0" applyNumberFormat="1" applyBorder="1"/>
    <xf numFmtId="0" fontId="4" fillId="0" borderId="0" xfId="0" applyFont="1"/>
    <xf numFmtId="1" fontId="0" fillId="5" borderId="4" xfId="0" applyNumberFormat="1" applyFill="1" applyBorder="1"/>
    <xf numFmtId="165" fontId="0" fillId="0" borderId="0" xfId="0" applyNumberFormat="1"/>
    <xf numFmtId="1" fontId="4" fillId="5" borderId="4" xfId="0" applyNumberFormat="1" applyFont="1" applyFill="1" applyBorder="1"/>
    <xf numFmtId="0" fontId="0" fillId="5" borderId="4" xfId="0" applyFill="1" applyBorder="1"/>
    <xf numFmtId="0" fontId="1" fillId="0" borderId="4" xfId="0" applyFont="1" applyBorder="1" applyAlignment="1">
      <alignment horizontal="center"/>
    </xf>
    <xf numFmtId="0" fontId="4" fillId="4" borderId="4" xfId="0" applyFont="1" applyFill="1" applyBorder="1"/>
    <xf numFmtId="0" fontId="4" fillId="0" borderId="4" xfId="0" applyFont="1" applyBorder="1"/>
    <xf numFmtId="0" fontId="4" fillId="0" borderId="20" xfId="0" applyFont="1" applyBorder="1" applyAlignment="1">
      <alignment horizontal="left"/>
    </xf>
    <xf numFmtId="16" fontId="0" fillId="0" borderId="4" xfId="0" applyNumberFormat="1" applyBorder="1" applyAlignment="1">
      <alignment horizontal="right"/>
    </xf>
    <xf numFmtId="165" fontId="4" fillId="0" borderId="28" xfId="0" applyNumberFormat="1" applyFont="1" applyBorder="1" applyAlignment="1">
      <alignment horizontal="left"/>
    </xf>
    <xf numFmtId="16" fontId="4" fillId="0" borderId="4" xfId="0" applyNumberFormat="1" applyFon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4" fontId="0" fillId="0" borderId="0" xfId="0" applyNumberFormat="1"/>
    <xf numFmtId="0" fontId="1" fillId="0" borderId="20" xfId="0" applyFont="1" applyBorder="1"/>
    <xf numFmtId="0" fontId="0" fillId="0" borderId="14" xfId="0" applyBorder="1"/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0" fillId="0" borderId="33" xfId="0" applyNumberFormat="1" applyBorder="1"/>
    <xf numFmtId="165" fontId="0" fillId="0" borderId="33" xfId="0" applyNumberFormat="1" applyBorder="1"/>
    <xf numFmtId="44" fontId="0" fillId="0" borderId="0" xfId="0" applyNumberFormat="1"/>
    <xf numFmtId="14" fontId="0" fillId="0" borderId="0" xfId="0" applyNumberFormat="1" applyAlignment="1">
      <alignment horizontal="left"/>
    </xf>
    <xf numFmtId="165" fontId="4" fillId="0" borderId="4" xfId="0" applyNumberFormat="1" applyFon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1" xfId="0" applyBorder="1"/>
    <xf numFmtId="1" fontId="0" fillId="0" borderId="3" xfId="0" applyNumberFormat="1" applyBorder="1"/>
    <xf numFmtId="0" fontId="4" fillId="0" borderId="3" xfId="0" applyFont="1" applyBorder="1"/>
    <xf numFmtId="0" fontId="1" fillId="2" borderId="34" xfId="0" applyFont="1" applyFill="1" applyBorder="1"/>
    <xf numFmtId="0" fontId="4" fillId="0" borderId="27" xfId="0" applyFont="1" applyBorder="1"/>
    <xf numFmtId="0" fontId="0" fillId="0" borderId="28" xfId="0" applyBorder="1"/>
    <xf numFmtId="0" fontId="4" fillId="0" borderId="28" xfId="0" applyFont="1" applyBorder="1"/>
    <xf numFmtId="0" fontId="0" fillId="0" borderId="28" xfId="0" applyBorder="1" applyAlignment="1">
      <alignment horizontal="right"/>
    </xf>
    <xf numFmtId="0" fontId="5" fillId="0" borderId="28" xfId="0" applyFont="1" applyBorder="1" applyAlignment="1">
      <alignment horizontal="right"/>
    </xf>
    <xf numFmtId="0" fontId="4" fillId="0" borderId="35" xfId="0" applyFont="1" applyBorder="1"/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5" borderId="6" xfId="0" applyFill="1" applyBorder="1"/>
    <xf numFmtId="0" fontId="0" fillId="5" borderId="7" xfId="0" applyFill="1" applyBorder="1"/>
    <xf numFmtId="0" fontId="0" fillId="5" borderId="2" xfId="0" applyFill="1" applyBorder="1"/>
    <xf numFmtId="0" fontId="0" fillId="5" borderId="3" xfId="0" applyFill="1" applyBorder="1"/>
    <xf numFmtId="0" fontId="4" fillId="5" borderId="4" xfId="0" applyFont="1" applyFill="1" applyBorder="1"/>
    <xf numFmtId="1" fontId="0" fillId="5" borderId="10" xfId="0" applyNumberFormat="1" applyFill="1" applyBorder="1"/>
    <xf numFmtId="0" fontId="5" fillId="5" borderId="3" xfId="0" applyFont="1" applyFill="1" applyBorder="1"/>
    <xf numFmtId="1" fontId="5" fillId="5" borderId="4" xfId="0" applyNumberFormat="1" applyFont="1" applyFill="1" applyBorder="1"/>
    <xf numFmtId="0" fontId="0" fillId="5" borderId="21" xfId="0" applyFill="1" applyBorder="1"/>
    <xf numFmtId="1" fontId="0" fillId="5" borderId="5" xfId="0" applyNumberFormat="1" applyFill="1" applyBorder="1"/>
    <xf numFmtId="0" fontId="1" fillId="6" borderId="37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6" borderId="2" xfId="0" applyFill="1" applyBorder="1"/>
    <xf numFmtId="0" fontId="0" fillId="6" borderId="13" xfId="0" applyFill="1" applyBorder="1"/>
    <xf numFmtId="0" fontId="0" fillId="6" borderId="12" xfId="0" applyFill="1" applyBorder="1"/>
    <xf numFmtId="1" fontId="0" fillId="6" borderId="4" xfId="0" applyNumberFormat="1" applyFill="1" applyBorder="1"/>
    <xf numFmtId="1" fontId="0" fillId="6" borderId="17" xfId="0" applyNumberFormat="1" applyFill="1" applyBorder="1"/>
    <xf numFmtId="1" fontId="0" fillId="6" borderId="10" xfId="0" applyNumberFormat="1" applyFill="1" applyBorder="1"/>
    <xf numFmtId="1" fontId="0" fillId="6" borderId="14" xfId="0" applyNumberFormat="1" applyFill="1" applyBorder="1"/>
    <xf numFmtId="1" fontId="9" fillId="6" borderId="10" xfId="0" applyNumberFormat="1" applyFont="1" applyFill="1" applyBorder="1"/>
    <xf numFmtId="0" fontId="0" fillId="6" borderId="4" xfId="0" applyFill="1" applyBorder="1"/>
    <xf numFmtId="0" fontId="0" fillId="6" borderId="14" xfId="0" applyFill="1" applyBorder="1"/>
    <xf numFmtId="0" fontId="9" fillId="6" borderId="10" xfId="0" applyFont="1" applyFill="1" applyBorder="1"/>
    <xf numFmtId="0" fontId="0" fillId="6" borderId="10" xfId="0" applyFill="1" applyBorder="1"/>
    <xf numFmtId="1" fontId="5" fillId="6" borderId="4" xfId="0" applyNumberFormat="1" applyFont="1" applyFill="1" applyBorder="1"/>
    <xf numFmtId="1" fontId="1" fillId="6" borderId="5" xfId="0" applyNumberFormat="1" applyFont="1" applyFill="1" applyBorder="1"/>
    <xf numFmtId="0" fontId="0" fillId="6" borderId="32" xfId="0" applyFill="1" applyBorder="1"/>
    <xf numFmtId="0" fontId="0" fillId="6" borderId="11" xfId="0" applyFill="1" applyBorder="1"/>
    <xf numFmtId="0" fontId="0" fillId="6" borderId="8" xfId="0" applyFill="1" applyBorder="1"/>
    <xf numFmtId="1" fontId="6" fillId="5" borderId="4" xfId="0" applyNumberFormat="1" applyFont="1" applyFill="1" applyBorder="1" applyAlignment="1">
      <alignment horizontal="center"/>
    </xf>
    <xf numFmtId="0" fontId="0" fillId="5" borderId="0" xfId="0" applyFill="1"/>
    <xf numFmtId="1" fontId="6" fillId="6" borderId="4" xfId="0" applyNumberFormat="1" applyFont="1" applyFill="1" applyBorder="1" applyAlignment="1">
      <alignment horizontal="center"/>
    </xf>
    <xf numFmtId="1" fontId="4" fillId="6" borderId="4" xfId="0" applyNumberFormat="1" applyFont="1" applyFill="1" applyBorder="1"/>
    <xf numFmtId="1" fontId="1" fillId="6" borderId="10" xfId="0" applyNumberFormat="1" applyFont="1" applyFill="1" applyBorder="1"/>
    <xf numFmtId="0" fontId="3" fillId="0" borderId="39" xfId="0" applyFont="1" applyBorder="1" applyAlignment="1">
      <alignment horizontal="center"/>
    </xf>
    <xf numFmtId="0" fontId="0" fillId="0" borderId="40" xfId="0" applyBorder="1"/>
    <xf numFmtId="0" fontId="0" fillId="7" borderId="24" xfId="0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0" fillId="7" borderId="7" xfId="0" applyFill="1" applyBorder="1"/>
    <xf numFmtId="1" fontId="0" fillId="7" borderId="4" xfId="0" applyNumberFormat="1" applyFill="1" applyBorder="1"/>
    <xf numFmtId="1" fontId="4" fillId="7" borderId="4" xfId="0" applyNumberFormat="1" applyFont="1" applyFill="1" applyBorder="1"/>
    <xf numFmtId="0" fontId="4" fillId="7" borderId="4" xfId="0" applyFont="1" applyFill="1" applyBorder="1"/>
    <xf numFmtId="0" fontId="0" fillId="7" borderId="4" xfId="0" applyFill="1" applyBorder="1"/>
    <xf numFmtId="1" fontId="0" fillId="7" borderId="10" xfId="0" applyNumberFormat="1" applyFill="1" applyBorder="1"/>
    <xf numFmtId="1" fontId="5" fillId="7" borderId="4" xfId="0" applyNumberFormat="1" applyFont="1" applyFill="1" applyBorder="1"/>
    <xf numFmtId="1" fontId="0" fillId="7" borderId="5" xfId="0" applyNumberFormat="1" applyFill="1" applyBorder="1"/>
    <xf numFmtId="0" fontId="0" fillId="7" borderId="2" xfId="0" applyFill="1" applyBorder="1"/>
    <xf numFmtId="1" fontId="4" fillId="6" borderId="14" xfId="0" applyNumberFormat="1" applyFont="1" applyFill="1" applyBorder="1"/>
    <xf numFmtId="1" fontId="1" fillId="6" borderId="4" xfId="0" applyNumberFormat="1" applyFont="1" applyFill="1" applyBorder="1"/>
    <xf numFmtId="0" fontId="1" fillId="0" borderId="0" xfId="0" applyFont="1"/>
    <xf numFmtId="165" fontId="1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0" fillId="2" borderId="23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14" fontId="1" fillId="0" borderId="29" xfId="0" applyNumberFormat="1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1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0" fillId="3" borderId="24" xfId="0" applyFill="1" applyBorder="1"/>
    <xf numFmtId="0" fontId="1" fillId="2" borderId="22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5" fillId="5" borderId="24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</cellXfs>
  <cellStyles count="5">
    <cellStyle name="Gevolgde hyperlink" xfId="2" builtinId="9" hidden="1"/>
    <cellStyle name="Gevolgde hyperlink" xfId="4" builtinId="9" hidden="1"/>
    <cellStyle name="Hyperlink" xfId="1" builtinId="8" hidden="1"/>
    <cellStyle name="Hyperlink" xfId="3" builtinId="8" hidden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30</xdr:row>
      <xdr:rowOff>0</xdr:rowOff>
    </xdr:from>
    <xdr:to>
      <xdr:col>16</xdr:col>
      <xdr:colOff>531425</xdr:colOff>
      <xdr:row>37</xdr:row>
      <xdr:rowOff>130553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588697-AC9A-40F2-9027-38CCB713B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78386" y="4978977"/>
          <a:ext cx="5380516" cy="12822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527539</xdr:colOff>
      <xdr:row>14</xdr:row>
      <xdr:rowOff>36633</xdr:rowOff>
    </xdr:from>
    <xdr:to>
      <xdr:col>6</xdr:col>
      <xdr:colOff>300404</xdr:colOff>
      <xdr:row>16</xdr:row>
      <xdr:rowOff>51287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 flipV="1">
          <a:off x="2974731" y="2220056"/>
          <a:ext cx="2146788" cy="3443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58615</xdr:colOff>
      <xdr:row>14</xdr:row>
      <xdr:rowOff>29306</xdr:rowOff>
    </xdr:from>
    <xdr:to>
      <xdr:col>12</xdr:col>
      <xdr:colOff>344365</xdr:colOff>
      <xdr:row>16</xdr:row>
      <xdr:rowOff>21981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V="1">
          <a:off x="6286500" y="2454518"/>
          <a:ext cx="2066192" cy="32238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 editAs="oneCell">
    <xdr:from>
      <xdr:col>13</xdr:col>
      <xdr:colOff>354134</xdr:colOff>
      <xdr:row>42</xdr:row>
      <xdr:rowOff>87923</xdr:rowOff>
    </xdr:from>
    <xdr:to>
      <xdr:col>22</xdr:col>
      <xdr:colOff>393323</xdr:colOff>
      <xdr:row>50</xdr:row>
      <xdr:rowOff>80596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14B8CF01-7C8D-ADA1-744B-6250C0D07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3269" y="7026519"/>
          <a:ext cx="5380516" cy="1282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33"/>
  <sheetViews>
    <sheetView zoomScale="110" zoomScaleNormal="110" zoomScalePageLayoutView="110" workbookViewId="0">
      <selection activeCell="M26" sqref="M26"/>
    </sheetView>
  </sheetViews>
  <sheetFormatPr defaultColWidth="8.85546875" defaultRowHeight="12.75" x14ac:dyDescent="0.2"/>
  <cols>
    <col min="1" max="1" width="25.5703125" customWidth="1"/>
    <col min="2" max="2" width="10.140625" customWidth="1"/>
    <col min="3" max="3" width="12.7109375" customWidth="1"/>
    <col min="4" max="4" width="2.140625" customWidth="1"/>
    <col min="5" max="5" width="24.7109375" customWidth="1"/>
    <col min="6" max="6" width="8.7109375" customWidth="1"/>
    <col min="7" max="7" width="12.7109375" customWidth="1"/>
    <col min="8" max="9" width="10.85546875" bestFit="1" customWidth="1"/>
  </cols>
  <sheetData>
    <row r="1" spans="1:9" ht="15.75" thickBot="1" x14ac:dyDescent="0.25">
      <c r="A1" s="112" t="s">
        <v>84</v>
      </c>
      <c r="B1" s="113"/>
      <c r="C1" s="113"/>
      <c r="D1" s="113"/>
      <c r="E1" s="113"/>
      <c r="F1" s="113"/>
      <c r="G1" s="114"/>
    </row>
    <row r="2" spans="1:9" x14ac:dyDescent="0.2">
      <c r="A2" s="115" t="s">
        <v>10</v>
      </c>
      <c r="B2" s="116"/>
      <c r="C2" s="117"/>
      <c r="D2" s="4"/>
      <c r="E2" s="118" t="s">
        <v>11</v>
      </c>
      <c r="F2" s="119"/>
      <c r="G2" s="120"/>
    </row>
    <row r="3" spans="1:9" x14ac:dyDescent="0.2">
      <c r="A3" s="121" t="s">
        <v>12</v>
      </c>
      <c r="B3" s="122"/>
      <c r="C3" s="123"/>
      <c r="D3" s="5"/>
      <c r="E3" s="109" t="s">
        <v>18</v>
      </c>
      <c r="F3" s="110"/>
      <c r="G3" s="111"/>
      <c r="I3" s="105" t="s">
        <v>46</v>
      </c>
    </row>
    <row r="4" spans="1:9" x14ac:dyDescent="0.2">
      <c r="A4" s="8" t="s">
        <v>25</v>
      </c>
      <c r="B4" s="6"/>
      <c r="C4" s="13">
        <v>0</v>
      </c>
      <c r="D4" s="5"/>
      <c r="E4" s="31"/>
      <c r="F4" s="1"/>
      <c r="G4" s="32"/>
      <c r="I4" s="17" t="s">
        <v>47</v>
      </c>
    </row>
    <row r="5" spans="1:9" x14ac:dyDescent="0.2">
      <c r="A5" s="8" t="s">
        <v>26</v>
      </c>
      <c r="B5" s="6"/>
      <c r="C5" s="13">
        <v>0</v>
      </c>
      <c r="D5" s="5"/>
      <c r="E5" s="31"/>
      <c r="F5" s="1"/>
      <c r="G5" s="32"/>
      <c r="I5" s="17" t="s">
        <v>48</v>
      </c>
    </row>
    <row r="6" spans="1:9" x14ac:dyDescent="0.2">
      <c r="A6" s="9" t="s">
        <v>13</v>
      </c>
      <c r="B6" s="39" t="s">
        <v>44</v>
      </c>
      <c r="C6" s="5">
        <f>123*12</f>
        <v>1476</v>
      </c>
      <c r="D6" s="5"/>
      <c r="E6" s="1" t="s">
        <v>14</v>
      </c>
      <c r="F6" s="26">
        <v>43126</v>
      </c>
      <c r="G6" s="10">
        <v>20</v>
      </c>
      <c r="I6" s="17" t="s">
        <v>49</v>
      </c>
    </row>
    <row r="7" spans="1:9" x14ac:dyDescent="0.2">
      <c r="A7" s="9" t="s">
        <v>15</v>
      </c>
      <c r="B7" s="39" t="s">
        <v>45</v>
      </c>
      <c r="C7" s="5">
        <f>82*12</f>
        <v>984</v>
      </c>
      <c r="D7" s="5"/>
      <c r="E7" s="1"/>
      <c r="F7" s="26">
        <v>43194</v>
      </c>
      <c r="G7" s="10">
        <v>20</v>
      </c>
      <c r="I7" s="17" t="s">
        <v>50</v>
      </c>
    </row>
    <row r="8" spans="1:9" x14ac:dyDescent="0.2">
      <c r="A8" s="9"/>
      <c r="B8" s="26"/>
      <c r="C8" s="5"/>
      <c r="D8" s="5"/>
      <c r="E8" s="1"/>
      <c r="F8" s="26">
        <v>43285</v>
      </c>
      <c r="G8" s="10">
        <v>20</v>
      </c>
    </row>
    <row r="9" spans="1:9" x14ac:dyDescent="0.2">
      <c r="A9" s="9"/>
      <c r="B9" s="26"/>
      <c r="C9" s="5"/>
      <c r="D9" s="5"/>
      <c r="E9" s="1"/>
      <c r="F9" s="26">
        <v>43377</v>
      </c>
      <c r="G9" s="10">
        <v>20</v>
      </c>
      <c r="I9" s="17" t="s">
        <v>51</v>
      </c>
    </row>
    <row r="10" spans="1:9" x14ac:dyDescent="0.2">
      <c r="A10" s="9"/>
      <c r="B10" s="29"/>
      <c r="C10" s="5"/>
      <c r="D10" s="5"/>
      <c r="E10" s="1" t="s">
        <v>16</v>
      </c>
      <c r="F10" s="26"/>
      <c r="G10" s="10">
        <v>275</v>
      </c>
      <c r="I10" s="17" t="s">
        <v>52</v>
      </c>
    </row>
    <row r="11" spans="1:9" x14ac:dyDescent="0.2">
      <c r="A11" s="9"/>
      <c r="B11" s="29"/>
      <c r="C11" s="5"/>
      <c r="D11" s="5"/>
      <c r="E11" s="24"/>
      <c r="F11" s="26"/>
      <c r="G11" s="10"/>
      <c r="I11" s="17" t="s">
        <v>85</v>
      </c>
    </row>
    <row r="12" spans="1:9" x14ac:dyDescent="0.2">
      <c r="A12" s="106" t="s">
        <v>17</v>
      </c>
      <c r="B12" s="107"/>
      <c r="C12" s="108"/>
      <c r="D12" s="5"/>
      <c r="E12" s="109" t="s">
        <v>19</v>
      </c>
      <c r="F12" s="110"/>
      <c r="G12" s="111"/>
      <c r="I12" s="17" t="s">
        <v>86</v>
      </c>
    </row>
    <row r="13" spans="1:9" x14ac:dyDescent="0.2">
      <c r="A13" s="27" t="s">
        <v>24</v>
      </c>
      <c r="B13" s="26">
        <v>42736</v>
      </c>
      <c r="C13" s="29">
        <v>10</v>
      </c>
      <c r="D13" s="5"/>
      <c r="E13" s="25"/>
      <c r="F13" s="28"/>
      <c r="G13" s="10"/>
    </row>
    <row r="14" spans="1:9" x14ac:dyDescent="0.2">
      <c r="A14" s="27"/>
      <c r="B14" s="26"/>
      <c r="C14" s="29"/>
      <c r="D14" s="5"/>
      <c r="E14" s="33"/>
      <c r="F14" s="22"/>
      <c r="G14" s="34"/>
      <c r="I14" s="17" t="s">
        <v>53</v>
      </c>
    </row>
    <row r="15" spans="1:9" x14ac:dyDescent="0.2">
      <c r="A15" s="12"/>
      <c r="B15" s="5"/>
      <c r="C15" s="5"/>
      <c r="D15" s="5"/>
      <c r="E15" s="24"/>
      <c r="F15" s="1"/>
      <c r="G15" s="10"/>
      <c r="I15" s="19"/>
    </row>
    <row r="16" spans="1:9" x14ac:dyDescent="0.2">
      <c r="A16" s="12"/>
      <c r="B16" s="5"/>
      <c r="C16" s="5"/>
      <c r="D16" s="5"/>
      <c r="E16" s="24"/>
      <c r="F16" s="1"/>
      <c r="G16" s="10"/>
    </row>
    <row r="17" spans="1:10" x14ac:dyDescent="0.2">
      <c r="A17" s="11"/>
      <c r="B17" s="5"/>
      <c r="C17" s="5"/>
      <c r="D17" s="5"/>
      <c r="E17" s="23" t="s">
        <v>27</v>
      </c>
      <c r="F17" s="7"/>
      <c r="G17" s="35">
        <v>615</v>
      </c>
      <c r="I17" s="17" t="s">
        <v>54</v>
      </c>
    </row>
    <row r="18" spans="1:10" x14ac:dyDescent="0.2">
      <c r="A18" s="9"/>
      <c r="B18" s="5"/>
      <c r="C18" s="5"/>
      <c r="D18" s="5"/>
      <c r="E18" s="23" t="s">
        <v>28</v>
      </c>
      <c r="F18" s="7"/>
      <c r="G18" s="36">
        <v>1500</v>
      </c>
      <c r="I18" s="17" t="s">
        <v>55</v>
      </c>
    </row>
    <row r="19" spans="1:10" ht="13.5" thickBot="1" x14ac:dyDescent="0.25">
      <c r="A19" s="14" t="s">
        <v>3</v>
      </c>
      <c r="B19" s="15"/>
      <c r="C19" s="15">
        <f>SUM(C4:C18)</f>
        <v>2470</v>
      </c>
      <c r="D19" s="15"/>
      <c r="E19" s="2" t="s">
        <v>3</v>
      </c>
      <c r="F19" s="2"/>
      <c r="G19" s="16">
        <f>SUM(G6:G18)</f>
        <v>2470</v>
      </c>
      <c r="I19" s="17" t="s">
        <v>56</v>
      </c>
    </row>
    <row r="21" spans="1:10" x14ac:dyDescent="0.2">
      <c r="A21" t="s">
        <v>22</v>
      </c>
      <c r="E21" t="s">
        <v>21</v>
      </c>
      <c r="I21" s="17" t="s">
        <v>57</v>
      </c>
    </row>
    <row r="22" spans="1:10" x14ac:dyDescent="0.2">
      <c r="H22" s="37"/>
      <c r="I22" s="17" t="s">
        <v>58</v>
      </c>
    </row>
    <row r="23" spans="1:10" x14ac:dyDescent="0.2">
      <c r="I23" s="37"/>
    </row>
    <row r="24" spans="1:10" x14ac:dyDescent="0.2">
      <c r="A24" s="17" t="s">
        <v>29</v>
      </c>
      <c r="G24" s="30"/>
      <c r="H24" s="37"/>
      <c r="I24" s="17" t="s">
        <v>59</v>
      </c>
    </row>
    <row r="25" spans="1:10" x14ac:dyDescent="0.2">
      <c r="C25" s="37"/>
      <c r="I25" s="17" t="s">
        <v>60</v>
      </c>
    </row>
    <row r="26" spans="1:10" x14ac:dyDescent="0.2">
      <c r="I26" s="17" t="s">
        <v>61</v>
      </c>
    </row>
    <row r="30" spans="1:10" x14ac:dyDescent="0.2">
      <c r="I30" s="17" t="s">
        <v>92</v>
      </c>
      <c r="J30" s="17"/>
    </row>
    <row r="33" spans="1:5" x14ac:dyDescent="0.2">
      <c r="A33" s="17" t="s">
        <v>30</v>
      </c>
      <c r="E33" s="17" t="s">
        <v>31</v>
      </c>
    </row>
  </sheetData>
  <mergeCells count="7">
    <mergeCell ref="A12:C12"/>
    <mergeCell ref="E12:G12"/>
    <mergeCell ref="A1:G1"/>
    <mergeCell ref="A2:C2"/>
    <mergeCell ref="E2:G2"/>
    <mergeCell ref="A3:C3"/>
    <mergeCell ref="E3:G3"/>
  </mergeCells>
  <pageMargins left="0.7" right="0.7" top="0.75" bottom="0.75" header="0.3" footer="0.3"/>
  <pageSetup paperSize="9" orientation="landscape" r:id="rId1"/>
  <ignoredErrors>
    <ignoredError sqref="D19:G1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2"/>
  <sheetViews>
    <sheetView tabSelected="1" zoomScale="130" zoomScaleNormal="130" zoomScalePageLayoutView="130" workbookViewId="0">
      <pane xSplit="1" ySplit="3" topLeftCell="B4" activePane="bottomRight" state="frozen"/>
      <selection pane="topRight" activeCell="B1" sqref="B1"/>
      <selection pane="bottomLeft" activeCell="A3" sqref="A3"/>
      <selection pane="bottomRight" sqref="A1:M1"/>
    </sheetView>
  </sheetViews>
  <sheetFormatPr defaultColWidth="8.85546875" defaultRowHeight="12.75" x14ac:dyDescent="0.2"/>
  <cols>
    <col min="1" max="1" width="3.7109375" customWidth="1"/>
    <col min="2" max="2" width="33" customWidth="1"/>
    <col min="8" max="8" width="3.28515625" customWidth="1"/>
    <col min="13" max="13" width="9" customWidth="1"/>
  </cols>
  <sheetData>
    <row r="1" spans="1:15" ht="18.75" thickBot="1" x14ac:dyDescent="0.3">
      <c r="A1" s="124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ht="18.75" thickBot="1" x14ac:dyDescent="0.3">
      <c r="A2" s="90"/>
      <c r="B2" s="91"/>
      <c r="C2" s="128" t="s">
        <v>37</v>
      </c>
      <c r="D2" s="128"/>
      <c r="E2" s="128"/>
      <c r="F2" s="128"/>
      <c r="G2" s="128"/>
      <c r="H2" s="92"/>
      <c r="I2" s="129" t="s">
        <v>38</v>
      </c>
      <c r="J2" s="129"/>
      <c r="K2" s="129"/>
      <c r="L2" s="129"/>
      <c r="M2" s="129"/>
    </row>
    <row r="3" spans="1:15" ht="13.5" thickBot="1" x14ac:dyDescent="0.25">
      <c r="A3" s="3"/>
      <c r="B3" s="45" t="s">
        <v>0</v>
      </c>
      <c r="C3" s="52">
        <v>2018</v>
      </c>
      <c r="D3" s="53">
        <v>2019</v>
      </c>
      <c r="E3" s="53">
        <v>2020</v>
      </c>
      <c r="F3" s="53">
        <v>2021</v>
      </c>
      <c r="G3" s="53">
        <v>2022</v>
      </c>
      <c r="H3" s="93"/>
      <c r="I3" s="64">
        <v>2023</v>
      </c>
      <c r="J3" s="65">
        <v>2024</v>
      </c>
      <c r="K3" s="66">
        <v>2025</v>
      </c>
      <c r="L3" s="67">
        <v>2026</v>
      </c>
      <c r="M3" s="67">
        <v>2027</v>
      </c>
    </row>
    <row r="4" spans="1:15" x14ac:dyDescent="0.2">
      <c r="A4" s="126" t="s">
        <v>4</v>
      </c>
      <c r="B4" s="46" t="s">
        <v>39</v>
      </c>
      <c r="C4" s="54"/>
      <c r="D4" s="55"/>
      <c r="E4" s="55"/>
      <c r="F4" s="55"/>
      <c r="G4" s="55">
        <v>4000</v>
      </c>
      <c r="H4" s="94"/>
      <c r="I4" s="68"/>
      <c r="J4" s="69"/>
      <c r="K4" s="70"/>
      <c r="L4" s="68"/>
      <c r="M4" s="68">
        <v>4000</v>
      </c>
    </row>
    <row r="5" spans="1:15" x14ac:dyDescent="0.2">
      <c r="A5" s="127"/>
      <c r="B5" s="47" t="s">
        <v>5</v>
      </c>
      <c r="C5" s="57">
        <v>275</v>
      </c>
      <c r="D5" s="18">
        <f>C5*1.04</f>
        <v>286</v>
      </c>
      <c r="E5" s="18">
        <f t="shared" ref="E5:M5" si="0">D5*1.04</f>
        <v>297.44</v>
      </c>
      <c r="F5" s="18">
        <f t="shared" si="0"/>
        <v>309.33760000000001</v>
      </c>
      <c r="G5" s="18">
        <f t="shared" si="0"/>
        <v>321.71110400000003</v>
      </c>
      <c r="H5" s="95"/>
      <c r="I5" s="71">
        <f>G5*1.04</f>
        <v>334.57954816000006</v>
      </c>
      <c r="J5" s="72">
        <f t="shared" si="0"/>
        <v>347.96273008640009</v>
      </c>
      <c r="K5" s="73">
        <f t="shared" si="0"/>
        <v>361.88123928985613</v>
      </c>
      <c r="L5" s="71">
        <f t="shared" si="0"/>
        <v>376.35648886145037</v>
      </c>
      <c r="M5" s="71">
        <f t="shared" si="0"/>
        <v>391.41074841590842</v>
      </c>
      <c r="O5" s="105" t="s">
        <v>46</v>
      </c>
    </row>
    <row r="6" spans="1:15" x14ac:dyDescent="0.2">
      <c r="A6" s="127"/>
      <c r="B6" s="47" t="s">
        <v>7</v>
      </c>
      <c r="C6" s="57"/>
      <c r="D6" s="18"/>
      <c r="E6" s="18"/>
      <c r="F6" s="18"/>
      <c r="G6" s="20">
        <v>500</v>
      </c>
      <c r="H6" s="96"/>
      <c r="I6" s="71"/>
      <c r="J6" s="74">
        <v>500</v>
      </c>
      <c r="K6" s="75"/>
      <c r="L6" s="71"/>
      <c r="M6" s="71"/>
      <c r="O6" s="17" t="s">
        <v>62</v>
      </c>
    </row>
    <row r="7" spans="1:15" x14ac:dyDescent="0.2">
      <c r="A7" s="127"/>
      <c r="B7" s="47" t="s">
        <v>1</v>
      </c>
      <c r="C7" s="57">
        <v>700</v>
      </c>
      <c r="D7" s="21"/>
      <c r="E7" s="21"/>
      <c r="F7" s="21">
        <v>4000</v>
      </c>
      <c r="G7" s="58"/>
      <c r="H7" s="97"/>
      <c r="I7" s="76">
        <v>1000</v>
      </c>
      <c r="J7" s="77"/>
      <c r="K7" s="78"/>
      <c r="L7" s="76">
        <v>5000</v>
      </c>
      <c r="M7" s="76"/>
      <c r="O7" s="17" t="s">
        <v>63</v>
      </c>
    </row>
    <row r="8" spans="1:15" x14ac:dyDescent="0.2">
      <c r="A8" s="127"/>
      <c r="B8" s="47" t="s">
        <v>6</v>
      </c>
      <c r="C8" s="57">
        <v>80</v>
      </c>
      <c r="D8" s="18">
        <f>C8*1.04</f>
        <v>83.2</v>
      </c>
      <c r="E8" s="18">
        <f t="shared" ref="E8:M8" si="1">D8*1.04</f>
        <v>86.528000000000006</v>
      </c>
      <c r="F8" s="18">
        <f t="shared" si="1"/>
        <v>89.989120000000014</v>
      </c>
      <c r="G8" s="18">
        <f t="shared" si="1"/>
        <v>93.588684800000024</v>
      </c>
      <c r="H8" s="95"/>
      <c r="I8" s="71">
        <f>G8*1.04</f>
        <v>97.332232192000035</v>
      </c>
      <c r="J8" s="72">
        <f t="shared" si="1"/>
        <v>101.22552147968004</v>
      </c>
      <c r="K8" s="73">
        <f t="shared" si="1"/>
        <v>105.27454233886725</v>
      </c>
      <c r="L8" s="71">
        <f t="shared" si="1"/>
        <v>109.48552403242195</v>
      </c>
      <c r="M8" s="71">
        <f t="shared" si="1"/>
        <v>113.86494499371884</v>
      </c>
      <c r="O8" s="17" t="s">
        <v>64</v>
      </c>
    </row>
    <row r="9" spans="1:15" x14ac:dyDescent="0.2">
      <c r="A9" s="127"/>
      <c r="B9" s="47" t="s">
        <v>23</v>
      </c>
      <c r="C9" s="57"/>
      <c r="D9" s="21"/>
      <c r="E9" s="21">
        <v>1000</v>
      </c>
      <c r="F9" s="21"/>
      <c r="G9" s="21"/>
      <c r="H9" s="98"/>
      <c r="I9" s="76"/>
      <c r="J9" s="77"/>
      <c r="K9" s="79">
        <v>1000</v>
      </c>
      <c r="L9" s="76"/>
      <c r="M9" s="76">
        <v>1000</v>
      </c>
      <c r="O9" s="17" t="s">
        <v>65</v>
      </c>
    </row>
    <row r="10" spans="1:15" x14ac:dyDescent="0.2">
      <c r="A10" s="127"/>
      <c r="B10" s="48" t="s">
        <v>35</v>
      </c>
      <c r="C10" s="57"/>
      <c r="D10" s="21">
        <v>100</v>
      </c>
      <c r="E10" s="21"/>
      <c r="F10" s="21">
        <v>100</v>
      </c>
      <c r="G10" s="21"/>
      <c r="H10" s="98"/>
      <c r="I10" s="76">
        <v>100</v>
      </c>
      <c r="J10" s="77"/>
      <c r="K10" s="79">
        <v>100</v>
      </c>
      <c r="L10" s="76"/>
      <c r="M10" s="76">
        <v>100</v>
      </c>
      <c r="O10" s="17" t="s">
        <v>66</v>
      </c>
    </row>
    <row r="11" spans="1:15" x14ac:dyDescent="0.2">
      <c r="A11" s="127"/>
      <c r="B11" s="47"/>
      <c r="C11" s="57"/>
      <c r="D11" s="21"/>
      <c r="E11" s="21"/>
      <c r="F11" s="21"/>
      <c r="G11" s="21"/>
      <c r="H11" s="98"/>
      <c r="I11" s="76"/>
      <c r="J11" s="77"/>
      <c r="K11" s="79"/>
      <c r="L11" s="76"/>
      <c r="M11" s="76"/>
      <c r="O11" s="17" t="s">
        <v>67</v>
      </c>
    </row>
    <row r="12" spans="1:15" x14ac:dyDescent="0.2">
      <c r="A12" s="127"/>
      <c r="B12" s="49" t="s">
        <v>9</v>
      </c>
      <c r="C12" s="57">
        <f>SUM(C5:C10)</f>
        <v>1055</v>
      </c>
      <c r="D12" s="18">
        <f>SUM(D5:D10)</f>
        <v>469.2</v>
      </c>
      <c r="E12" s="59">
        <f>SUM(E4:E10)</f>
        <v>1383.9680000000001</v>
      </c>
      <c r="F12" s="59">
        <f>SUM(F4:F10)</f>
        <v>4499.32672</v>
      </c>
      <c r="G12" s="59">
        <f>SUM(G4:G10)</f>
        <v>4915.2997888</v>
      </c>
      <c r="H12" s="99"/>
      <c r="I12" s="73">
        <f>SUM(I4:I10)</f>
        <v>1531.9117803520001</v>
      </c>
      <c r="J12" s="74">
        <f>SUM(J4:J10)</f>
        <v>949.18825156608023</v>
      </c>
      <c r="K12" s="73">
        <f>SUM(K4:K10)</f>
        <v>1567.1557816287234</v>
      </c>
      <c r="L12" s="71">
        <f>SUM(L4:L10)</f>
        <v>5485.8420128938724</v>
      </c>
      <c r="M12" s="71">
        <f>SUM(M4:M10)</f>
        <v>5605.2756934096269</v>
      </c>
      <c r="O12" s="17" t="s">
        <v>68</v>
      </c>
    </row>
    <row r="13" spans="1:15" x14ac:dyDescent="0.2">
      <c r="A13" s="127"/>
      <c r="B13" s="47"/>
      <c r="C13" s="57"/>
      <c r="D13" s="21"/>
      <c r="E13" s="21"/>
      <c r="F13" s="21"/>
      <c r="G13" s="21"/>
      <c r="H13" s="98"/>
      <c r="I13" s="76"/>
      <c r="J13" s="77"/>
      <c r="K13" s="79"/>
      <c r="L13" s="76"/>
      <c r="M13" s="76"/>
      <c r="O13" s="17" t="s">
        <v>69</v>
      </c>
    </row>
    <row r="14" spans="1:15" x14ac:dyDescent="0.2">
      <c r="A14" s="127"/>
      <c r="B14" s="50" t="s">
        <v>2</v>
      </c>
      <c r="C14" s="60">
        <f>SUM(C12)</f>
        <v>1055</v>
      </c>
      <c r="D14" s="61">
        <f>C14+D12</f>
        <v>1524.2</v>
      </c>
      <c r="E14" s="61">
        <f>D14+E12</f>
        <v>2908.1680000000001</v>
      </c>
      <c r="F14" s="61">
        <f>E14+F12</f>
        <v>7407.4947200000006</v>
      </c>
      <c r="G14" s="61">
        <f>F14+G12</f>
        <v>12322.794508800001</v>
      </c>
      <c r="H14" s="100"/>
      <c r="I14" s="80">
        <f>SUM(I5:I12)</f>
        <v>3063.8235607040001</v>
      </c>
      <c r="J14" s="103">
        <f>I14+J12</f>
        <v>4013.0118122700806</v>
      </c>
      <c r="K14" s="103">
        <f t="shared" ref="K14:M14" si="2">J14+K12</f>
        <v>5580.1675938988037</v>
      </c>
      <c r="L14" s="103">
        <f t="shared" si="2"/>
        <v>11066.009606792675</v>
      </c>
      <c r="M14" s="103">
        <f t="shared" si="2"/>
        <v>16671.285300202304</v>
      </c>
    </row>
    <row r="15" spans="1:15" ht="13.5" thickBot="1" x14ac:dyDescent="0.25">
      <c r="A15" s="127"/>
      <c r="B15" s="51"/>
      <c r="C15" s="62"/>
      <c r="D15" s="63"/>
      <c r="E15" s="63"/>
      <c r="F15" s="63"/>
      <c r="G15" s="63"/>
      <c r="H15" s="101"/>
      <c r="I15" s="81"/>
      <c r="J15" s="82"/>
      <c r="K15" s="83"/>
      <c r="L15" s="84"/>
      <c r="M15" s="84"/>
      <c r="O15" s="17" t="s">
        <v>87</v>
      </c>
    </row>
    <row r="16" spans="1:15" x14ac:dyDescent="0.2">
      <c r="A16" s="126" t="s">
        <v>20</v>
      </c>
      <c r="B16" s="42"/>
      <c r="C16" s="56"/>
      <c r="D16" s="56"/>
      <c r="E16" s="56"/>
      <c r="F16" s="56"/>
      <c r="G16" s="56"/>
      <c r="H16" s="102"/>
      <c r="I16" s="68"/>
      <c r="J16" s="70"/>
      <c r="K16" s="68"/>
      <c r="L16" s="68"/>
      <c r="M16" s="68"/>
      <c r="O16" s="17" t="s">
        <v>70</v>
      </c>
    </row>
    <row r="17" spans="1:15" x14ac:dyDescent="0.2">
      <c r="A17" s="127"/>
      <c r="B17" s="44" t="s">
        <v>36</v>
      </c>
      <c r="C17" s="85">
        <f>G14</f>
        <v>12322.794508800001</v>
      </c>
      <c r="D17" s="86"/>
      <c r="E17" s="21"/>
      <c r="F17" s="21"/>
      <c r="G17" s="21"/>
      <c r="H17" s="98"/>
      <c r="I17" s="104">
        <f>$M$14</f>
        <v>16671.285300202304</v>
      </c>
      <c r="J17" s="79"/>
      <c r="K17" s="87"/>
      <c r="L17" s="76"/>
      <c r="M17" s="76"/>
    </row>
    <row r="18" spans="1:15" x14ac:dyDescent="0.2">
      <c r="A18" s="127"/>
      <c r="B18" s="43" t="s">
        <v>8</v>
      </c>
      <c r="C18" s="18">
        <f>$C$17/5</f>
        <v>2464.5589017600005</v>
      </c>
      <c r="D18" s="18">
        <f>$C$17/5</f>
        <v>2464.5589017600005</v>
      </c>
      <c r="E18" s="18">
        <f t="shared" ref="E18:G18" si="3">$C$17/5</f>
        <v>2464.5589017600005</v>
      </c>
      <c r="F18" s="18">
        <f t="shared" si="3"/>
        <v>2464.5589017600005</v>
      </c>
      <c r="G18" s="18">
        <f t="shared" si="3"/>
        <v>2464.5589017600005</v>
      </c>
      <c r="H18" s="95"/>
      <c r="I18" s="71">
        <f>$I$17/5</f>
        <v>3334.2570600404606</v>
      </c>
      <c r="J18" s="71">
        <f t="shared" ref="J18:M18" si="4">$I$17/5</f>
        <v>3334.2570600404606</v>
      </c>
      <c r="K18" s="71">
        <f t="shared" si="4"/>
        <v>3334.2570600404606</v>
      </c>
      <c r="L18" s="71">
        <f t="shared" si="4"/>
        <v>3334.2570600404606</v>
      </c>
      <c r="M18" s="71">
        <f t="shared" si="4"/>
        <v>3334.2570600404606</v>
      </c>
      <c r="O18" s="17" t="s">
        <v>71</v>
      </c>
    </row>
    <row r="19" spans="1:15" x14ac:dyDescent="0.2">
      <c r="A19" s="127"/>
      <c r="B19" s="40"/>
      <c r="C19" s="21"/>
      <c r="D19" s="21"/>
      <c r="E19" s="21"/>
      <c r="F19" s="21"/>
      <c r="G19" s="21"/>
      <c r="H19" s="98"/>
      <c r="I19" s="76"/>
      <c r="J19" s="79"/>
      <c r="K19" s="76"/>
      <c r="L19" s="76"/>
      <c r="M19" s="76"/>
      <c r="O19" s="17" t="s">
        <v>88</v>
      </c>
    </row>
    <row r="20" spans="1:15" x14ac:dyDescent="0.2">
      <c r="A20" s="127"/>
      <c r="B20" s="41"/>
      <c r="C20" s="18"/>
      <c r="D20" s="18"/>
      <c r="E20" s="18"/>
      <c r="F20" s="18"/>
      <c r="G20" s="18"/>
      <c r="H20" s="95"/>
      <c r="I20" s="88"/>
      <c r="J20" s="89"/>
      <c r="K20" s="71"/>
      <c r="L20" s="71"/>
      <c r="M20" s="71"/>
    </row>
    <row r="21" spans="1:15" x14ac:dyDescent="0.2">
      <c r="A21" s="127"/>
      <c r="B21" s="41"/>
      <c r="C21" s="18"/>
      <c r="D21" s="18"/>
      <c r="E21" s="18"/>
      <c r="F21" s="18"/>
      <c r="G21" s="18"/>
      <c r="H21" s="95"/>
      <c r="I21" s="88"/>
      <c r="J21" s="89"/>
      <c r="K21" s="71"/>
      <c r="L21" s="71"/>
      <c r="M21" s="71"/>
      <c r="O21" s="17" t="s">
        <v>89</v>
      </c>
    </row>
    <row r="22" spans="1:15" x14ac:dyDescent="0.2">
      <c r="A22" s="127"/>
      <c r="B22" s="44" t="s">
        <v>42</v>
      </c>
      <c r="C22" s="18">
        <f>0.6*C18</f>
        <v>1478.7353410560002</v>
      </c>
      <c r="D22" s="18">
        <f t="shared" ref="D22:G22" si="5">0.6*D18</f>
        <v>1478.7353410560002</v>
      </c>
      <c r="E22" s="18">
        <f t="shared" si="5"/>
        <v>1478.7353410560002</v>
      </c>
      <c r="F22" s="18">
        <f t="shared" si="5"/>
        <v>1478.7353410560002</v>
      </c>
      <c r="G22" s="18">
        <f t="shared" si="5"/>
        <v>1478.7353410560002</v>
      </c>
      <c r="H22" s="95"/>
      <c r="I22" s="71">
        <f>0.6*I18</f>
        <v>2000.5542360242762</v>
      </c>
      <c r="J22" s="71">
        <f t="shared" ref="J22:L22" si="6">0.6*J18</f>
        <v>2000.5542360242762</v>
      </c>
      <c r="K22" s="71">
        <f t="shared" si="6"/>
        <v>2000.5542360242762</v>
      </c>
      <c r="L22" s="71">
        <f t="shared" si="6"/>
        <v>2000.5542360242762</v>
      </c>
      <c r="M22" s="71">
        <f>0.6*M18</f>
        <v>2000.5542360242762</v>
      </c>
      <c r="O22" s="17" t="s">
        <v>90</v>
      </c>
    </row>
    <row r="23" spans="1:15" x14ac:dyDescent="0.2">
      <c r="A23" s="127"/>
      <c r="B23" s="44" t="s">
        <v>43</v>
      </c>
      <c r="C23" s="18">
        <f>0.4*C18</f>
        <v>985.82356070400022</v>
      </c>
      <c r="D23" s="18">
        <f t="shared" ref="D23:G23" si="7">0.4*D18</f>
        <v>985.82356070400022</v>
      </c>
      <c r="E23" s="18">
        <f t="shared" si="7"/>
        <v>985.82356070400022</v>
      </c>
      <c r="F23" s="18">
        <f t="shared" si="7"/>
        <v>985.82356070400022</v>
      </c>
      <c r="G23" s="18">
        <f t="shared" si="7"/>
        <v>985.82356070400022</v>
      </c>
      <c r="H23" s="95"/>
      <c r="I23" s="71">
        <f>0.4*I18</f>
        <v>1333.7028240161844</v>
      </c>
      <c r="J23" s="71">
        <f t="shared" ref="J23:M23" si="8">0.4*J18</f>
        <v>1333.7028240161844</v>
      </c>
      <c r="K23" s="71">
        <f t="shared" si="8"/>
        <v>1333.7028240161844</v>
      </c>
      <c r="L23" s="71">
        <f t="shared" si="8"/>
        <v>1333.7028240161844</v>
      </c>
      <c r="M23" s="71">
        <f t="shared" si="8"/>
        <v>1333.7028240161844</v>
      </c>
      <c r="O23" s="17" t="s">
        <v>91</v>
      </c>
    </row>
    <row r="24" spans="1:15" x14ac:dyDescent="0.2">
      <c r="A24" s="127"/>
      <c r="B24" s="41" t="s">
        <v>3</v>
      </c>
      <c r="C24" s="18">
        <f>SUM(C22:C23)</f>
        <v>2464.5589017600005</v>
      </c>
      <c r="D24" s="18">
        <f t="shared" ref="D24:G24" si="9">SUM(D22:D23)</f>
        <v>2464.5589017600005</v>
      </c>
      <c r="E24" s="18">
        <f t="shared" si="9"/>
        <v>2464.5589017600005</v>
      </c>
      <c r="F24" s="18">
        <f t="shared" si="9"/>
        <v>2464.5589017600005</v>
      </c>
      <c r="G24" s="18">
        <f t="shared" si="9"/>
        <v>2464.5589017600005</v>
      </c>
      <c r="H24" s="95"/>
      <c r="I24" s="71">
        <f>SUM(I22:I23)</f>
        <v>3334.2570600404606</v>
      </c>
      <c r="J24" s="71">
        <f t="shared" ref="J24:M24" si="10">SUM(J22:J23)</f>
        <v>3334.2570600404606</v>
      </c>
      <c r="K24" s="71">
        <f t="shared" si="10"/>
        <v>3334.2570600404606</v>
      </c>
      <c r="L24" s="71">
        <f t="shared" si="10"/>
        <v>3334.2570600404606</v>
      </c>
      <c r="M24" s="71">
        <f t="shared" si="10"/>
        <v>3334.2570600404606</v>
      </c>
    </row>
    <row r="25" spans="1:15" x14ac:dyDescent="0.2">
      <c r="A25" s="127"/>
      <c r="B25" s="41"/>
      <c r="C25" s="18"/>
      <c r="D25" s="18"/>
      <c r="E25" s="18"/>
      <c r="F25" s="18"/>
      <c r="G25" s="18"/>
      <c r="H25" s="95"/>
      <c r="I25" s="88"/>
      <c r="J25" s="89"/>
      <c r="K25" s="71"/>
      <c r="L25" s="71"/>
      <c r="M25" s="71"/>
      <c r="O25" s="17" t="s">
        <v>72</v>
      </c>
    </row>
    <row r="26" spans="1:15" x14ac:dyDescent="0.2">
      <c r="A26" s="127"/>
      <c r="B26" s="40"/>
      <c r="C26" s="21"/>
      <c r="D26" s="21"/>
      <c r="E26" s="21"/>
      <c r="F26" s="21"/>
      <c r="G26" s="21"/>
      <c r="H26" s="98"/>
      <c r="I26" s="76"/>
      <c r="J26" s="79"/>
      <c r="K26" s="76"/>
      <c r="L26" s="76"/>
      <c r="M26" s="76"/>
      <c r="O26" s="17" t="s">
        <v>73</v>
      </c>
    </row>
    <row r="27" spans="1:15" x14ac:dyDescent="0.2">
      <c r="A27" s="127"/>
      <c r="B27" s="44" t="s">
        <v>40</v>
      </c>
      <c r="C27" s="61">
        <f>C22/12</f>
        <v>123.22794508800001</v>
      </c>
      <c r="D27" s="61">
        <f t="shared" ref="D27:G27" si="11">D22/12</f>
        <v>123.22794508800001</v>
      </c>
      <c r="E27" s="61">
        <f t="shared" si="11"/>
        <v>123.22794508800001</v>
      </c>
      <c r="F27" s="61">
        <f t="shared" si="11"/>
        <v>123.22794508800001</v>
      </c>
      <c r="G27" s="61">
        <f t="shared" si="11"/>
        <v>123.22794508800001</v>
      </c>
      <c r="H27" s="100"/>
      <c r="I27" s="80">
        <f>I22/12</f>
        <v>166.71285300202302</v>
      </c>
      <c r="J27" s="80">
        <f t="shared" ref="J27:M27" si="12">J22/12</f>
        <v>166.71285300202302</v>
      </c>
      <c r="K27" s="80">
        <f t="shared" si="12"/>
        <v>166.71285300202302</v>
      </c>
      <c r="L27" s="80">
        <f t="shared" si="12"/>
        <v>166.71285300202302</v>
      </c>
      <c r="M27" s="80">
        <f t="shared" si="12"/>
        <v>166.71285300202302</v>
      </c>
      <c r="O27" s="17" t="s">
        <v>74</v>
      </c>
    </row>
    <row r="28" spans="1:15" x14ac:dyDescent="0.2">
      <c r="A28" s="127"/>
      <c r="B28" s="44" t="s">
        <v>41</v>
      </c>
      <c r="C28" s="61">
        <f>C23/12</f>
        <v>82.151963392000013</v>
      </c>
      <c r="D28" s="61">
        <f t="shared" ref="D28:G28" si="13">D23/12</f>
        <v>82.151963392000013</v>
      </c>
      <c r="E28" s="61">
        <f t="shared" si="13"/>
        <v>82.151963392000013</v>
      </c>
      <c r="F28" s="61">
        <f t="shared" si="13"/>
        <v>82.151963392000013</v>
      </c>
      <c r="G28" s="61">
        <f t="shared" si="13"/>
        <v>82.151963392000013</v>
      </c>
      <c r="H28" s="100"/>
      <c r="I28" s="80">
        <f>I23/12</f>
        <v>111.1419020013487</v>
      </c>
      <c r="J28" s="80">
        <f t="shared" ref="J28:M28" si="14">J23/12</f>
        <v>111.1419020013487</v>
      </c>
      <c r="K28" s="80">
        <f t="shared" si="14"/>
        <v>111.1419020013487</v>
      </c>
      <c r="L28" s="80">
        <f t="shared" si="14"/>
        <v>111.1419020013487</v>
      </c>
      <c r="M28" s="80">
        <f t="shared" si="14"/>
        <v>111.1419020013487</v>
      </c>
      <c r="O28" s="17" t="s">
        <v>75</v>
      </c>
    </row>
    <row r="29" spans="1:15" ht="12" customHeight="1" x14ac:dyDescent="0.2">
      <c r="A29" s="127"/>
      <c r="B29" s="41" t="s">
        <v>3</v>
      </c>
      <c r="C29" s="61">
        <f t="shared" ref="C29:D29" si="15">SUM(C27:C28)</f>
        <v>205.37990848000004</v>
      </c>
      <c r="D29" s="61">
        <f t="shared" si="15"/>
        <v>205.37990848000004</v>
      </c>
      <c r="E29" s="61">
        <f t="shared" ref="E29:J29" si="16">SUM(E27:E28)</f>
        <v>205.37990848000004</v>
      </c>
      <c r="F29" s="61">
        <f t="shared" si="16"/>
        <v>205.37990848000004</v>
      </c>
      <c r="G29" s="61">
        <f t="shared" si="16"/>
        <v>205.37990848000004</v>
      </c>
      <c r="H29" s="100"/>
      <c r="I29" s="80">
        <f t="shared" si="16"/>
        <v>277.85475500337174</v>
      </c>
      <c r="J29" s="80">
        <f t="shared" si="16"/>
        <v>277.85475500337174</v>
      </c>
      <c r="K29" s="80">
        <f t="shared" ref="K29" si="17">SUM(K27:K28)</f>
        <v>277.85475500337174</v>
      </c>
      <c r="L29" s="80">
        <f t="shared" ref="L29:M29" si="18">SUM(L27:L28)</f>
        <v>277.85475500337174</v>
      </c>
      <c r="M29" s="80">
        <f t="shared" si="18"/>
        <v>277.85475500337174</v>
      </c>
    </row>
    <row r="30" spans="1:15" x14ac:dyDescent="0.2">
      <c r="O30" s="17" t="s">
        <v>76</v>
      </c>
    </row>
    <row r="31" spans="1:15" x14ac:dyDescent="0.2">
      <c r="O31" s="17" t="s">
        <v>77</v>
      </c>
    </row>
    <row r="32" spans="1:15" x14ac:dyDescent="0.2">
      <c r="B32" s="17"/>
      <c r="O32" s="17" t="s">
        <v>78</v>
      </c>
    </row>
    <row r="33" spans="2:16" x14ac:dyDescent="0.2">
      <c r="B33" t="s">
        <v>22</v>
      </c>
      <c r="D33" t="s">
        <v>21</v>
      </c>
      <c r="O33" s="17" t="s">
        <v>79</v>
      </c>
    </row>
    <row r="34" spans="2:16" x14ac:dyDescent="0.2">
      <c r="O34" s="17" t="s">
        <v>80</v>
      </c>
    </row>
    <row r="36" spans="2:16" x14ac:dyDescent="0.2">
      <c r="O36" s="17" t="s">
        <v>81</v>
      </c>
    </row>
    <row r="37" spans="2:16" x14ac:dyDescent="0.2">
      <c r="O37" s="17" t="s">
        <v>82</v>
      </c>
    </row>
    <row r="38" spans="2:16" x14ac:dyDescent="0.2">
      <c r="B38" s="17" t="s">
        <v>32</v>
      </c>
      <c r="D38" s="17" t="s">
        <v>33</v>
      </c>
      <c r="O38" s="17" t="s">
        <v>83</v>
      </c>
    </row>
    <row r="39" spans="2:16" x14ac:dyDescent="0.2">
      <c r="D39" s="38"/>
    </row>
    <row r="42" spans="2:16" x14ac:dyDescent="0.2">
      <c r="O42" s="17" t="s">
        <v>92</v>
      </c>
      <c r="P42" s="17"/>
    </row>
  </sheetData>
  <mergeCells count="5">
    <mergeCell ref="A1:M1"/>
    <mergeCell ref="A4:A15"/>
    <mergeCell ref="A16:A29"/>
    <mergeCell ref="C2:G2"/>
    <mergeCell ref="I2:M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Jaarrekening 2018</vt:lpstr>
      <vt:lpstr>Meerjarenbegroting 2018-2027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Floris van Kuijeren</cp:lastModifiedBy>
  <cp:lastPrinted>2018-03-20T16:27:58Z</cp:lastPrinted>
  <dcterms:created xsi:type="dcterms:W3CDTF">2008-01-19T14:34:45Z</dcterms:created>
  <dcterms:modified xsi:type="dcterms:W3CDTF">2024-01-16T14:13:31Z</dcterms:modified>
</cp:coreProperties>
</file>